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1-FS02.ARENA.LOCAL\USERS\i.belyavtseva\Desktop\итоги\2020\Публикация\"/>
    </mc:Choice>
  </mc:AlternateContent>
  <bookViews>
    <workbookView xWindow="0" yWindow="0" windowWidth="20490" windowHeight="7760"/>
  </bookViews>
  <sheets>
    <sheet name="показатели 2020" sheetId="2" r:id="rId1"/>
    <sheet name="ддс" sheetId="3" r:id="rId2"/>
    <sheet name="Лист1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30" i="3"/>
  <c r="D26" i="3"/>
  <c r="D24" i="3"/>
  <c r="D22" i="3"/>
  <c r="D20" i="3"/>
  <c r="D22" i="2"/>
  <c r="D16" i="2"/>
  <c r="D43" i="2" s="1"/>
  <c r="D18" i="2"/>
  <c r="D12" i="2"/>
  <c r="D10" i="2"/>
  <c r="D53" i="2"/>
  <c r="D51" i="2"/>
  <c r="D49" i="2"/>
  <c r="D47" i="2"/>
  <c r="D45" i="2"/>
  <c r="D41" i="2"/>
  <c r="D37" i="2"/>
  <c r="D35" i="2"/>
  <c r="D33" i="2"/>
  <c r="D32" i="2"/>
  <c r="D30" i="2"/>
  <c r="D29" i="2"/>
  <c r="D39" i="2"/>
  <c r="B12" i="2"/>
  <c r="B10" i="2"/>
  <c r="D28" i="3" l="1"/>
  <c r="D32" i="3" s="1"/>
  <c r="B51" i="2"/>
  <c r="B30" i="3" l="1"/>
  <c r="B26" i="3"/>
  <c r="B24" i="3"/>
  <c r="B22" i="3"/>
  <c r="B20" i="3"/>
  <c r="B53" i="2"/>
  <c r="B49" i="2"/>
  <c r="B47" i="2"/>
  <c r="B45" i="2"/>
  <c r="B43" i="2"/>
  <c r="B41" i="2"/>
  <c r="B37" i="2"/>
  <c r="B35" i="2"/>
  <c r="B33" i="2"/>
  <c r="B32" i="2"/>
  <c r="B30" i="2"/>
  <c r="B29" i="2"/>
  <c r="B28" i="3" l="1"/>
  <c r="B32" i="3" s="1"/>
  <c r="B11" i="3"/>
  <c r="B15" i="3" s="1"/>
  <c r="B39" i="2" l="1"/>
</calcChain>
</file>

<file path=xl/sharedStrings.xml><?xml version="1.0" encoding="utf-8"?>
<sst xmlns="http://schemas.openxmlformats.org/spreadsheetml/2006/main" count="54" uniqueCount="51">
  <si>
    <t>тыс. грн.</t>
  </si>
  <si>
    <t xml:space="preserve">Расходы на содержание и аренду спортивных объектов </t>
  </si>
  <si>
    <t>Расходы на Социальные программы</t>
  </si>
  <si>
    <t>Выплачено налогов</t>
  </si>
  <si>
    <t xml:space="preserve">Численность сотрудников </t>
  </si>
  <si>
    <t>kUAH</t>
  </si>
  <si>
    <t>Net assets</t>
  </si>
  <si>
    <t>Expenditure on Youth development activities (Youth Academy)</t>
  </si>
  <si>
    <t>Costs attributable to the construction or substional modification of fixed assets/leasehold approvements</t>
  </si>
  <si>
    <t>Expenditure on Community development activities</t>
  </si>
  <si>
    <t>Tax expenses</t>
  </si>
  <si>
    <t>Staff (average QTY)</t>
  </si>
  <si>
    <t>1.1.Ключевые финансовые показатели за период оценки по Правилам УЕФА (рус)</t>
  </si>
  <si>
    <t>Оборотные активы</t>
  </si>
  <si>
    <t>Необоротные активы</t>
  </si>
  <si>
    <t>Обязательства</t>
  </si>
  <si>
    <t>в том числе денежные средства</t>
  </si>
  <si>
    <t>в том числе регистрации игроков</t>
  </si>
  <si>
    <t>incl.cash&amp;cash equivalents</t>
  </si>
  <si>
    <t>Total liabilities</t>
  </si>
  <si>
    <t>Собственный капитал/чистые активы</t>
  </si>
  <si>
    <t>Cash ratio</t>
  </si>
  <si>
    <t>Коэффициент абсолютной ликвидности</t>
  </si>
  <si>
    <t>incl.player registrations</t>
  </si>
  <si>
    <t>Tangible fixed assets</t>
  </si>
  <si>
    <t>Intangible assets</t>
  </si>
  <si>
    <t>1.2.Key financial metrics according to UEFA Club Licensing and Financial Fair Play</t>
  </si>
  <si>
    <t>Движение денежных средств в результате операционной деятельности</t>
  </si>
  <si>
    <t>Движение денежных средств в результате инвестиционной деятельности</t>
  </si>
  <si>
    <t>Движение денежных средств в результате финансовой деятельности</t>
  </si>
  <si>
    <t>Движение денежных средств в результате прочей деятельности</t>
  </si>
  <si>
    <t>Денежные средства на начало периода</t>
  </si>
  <si>
    <t>Денежные средства на конец периода</t>
  </si>
  <si>
    <t>Чистое движение денежных средств за период</t>
  </si>
  <si>
    <t>Cash flow statement. kUAH</t>
  </si>
  <si>
    <t>Cash flow from operating activities</t>
  </si>
  <si>
    <t>Cash flows from investing activities</t>
  </si>
  <si>
    <t>Cash flow from financing activities</t>
  </si>
  <si>
    <t>Other cash flows</t>
  </si>
  <si>
    <t xml:space="preserve">Net cash flows </t>
  </si>
  <si>
    <t>Opening balance</t>
  </si>
  <si>
    <t>Closing balance</t>
  </si>
  <si>
    <t xml:space="preserve">Расходы на приобретения регистрации игроков </t>
  </si>
  <si>
    <t xml:space="preserve">Cost of aquiring player registrations </t>
  </si>
  <si>
    <t>Оценочный критерий безубыточности по fair-play UEFA, за цикл 18/19/20</t>
  </si>
  <si>
    <t>Break-even result as for the cycle 18/19/20</t>
  </si>
  <si>
    <t>ДДС за 2020 г.тыс.грн.</t>
  </si>
  <si>
    <t>Расходы на развитие молодежного футбола (в том числе платежи солидарности, компенсации за спорт.подготовку и т.д.)</t>
  </si>
  <si>
    <t>kEUR</t>
  </si>
  <si>
    <t>тыс.грн.</t>
  </si>
  <si>
    <t>тыс.евро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</si>
</sst>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b/>
      <sz val="10.5"/>
      <color rgb="FF272727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272727"/>
      <name val="Calibri"/>
      <family val="2"/>
      <charset val="204"/>
    </font>
    <font>
      <b/>
      <sz val="11"/>
      <color rgb="FF272727"/>
      <name val="Calibri"/>
      <family val="2"/>
    </font>
    <font>
      <sz val="10"/>
      <color theme="1"/>
      <name val="Calibri"/>
      <family val="2"/>
      <charset val="204"/>
    </font>
    <font>
      <sz val="10"/>
      <color rgb="FF272727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41" fontId="3" fillId="2" borderId="0" xfId="2" applyNumberFormat="1" applyFont="1" applyFill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left" vertical="center" wrapText="1"/>
    </xf>
    <xf numFmtId="41" fontId="6" fillId="3" borderId="1" xfId="2" applyNumberFormat="1" applyFont="1" applyFill="1" applyBorder="1" applyAlignment="1">
      <alignment horizontal="center" vertical="center"/>
    </xf>
    <xf numFmtId="41" fontId="7" fillId="3" borderId="1" xfId="2" applyNumberFormat="1" applyFont="1" applyFill="1" applyBorder="1" applyAlignment="1">
      <alignment horizontal="center" vertical="center"/>
    </xf>
    <xf numFmtId="41" fontId="9" fillId="3" borderId="1" xfId="2" applyNumberFormat="1" applyFont="1" applyFill="1" applyBorder="1" applyAlignment="1">
      <alignment horizontal="center" vertical="center"/>
    </xf>
    <xf numFmtId="0" fontId="1" fillId="2" borderId="0" xfId="1" applyFont="1" applyFill="1" applyBorder="1"/>
    <xf numFmtId="0" fontId="8" fillId="2" borderId="0" xfId="1" applyFont="1" applyFill="1" applyBorder="1"/>
    <xf numFmtId="0" fontId="2" fillId="2" borderId="0" xfId="1" applyFont="1" applyFill="1" applyBorder="1"/>
    <xf numFmtId="0" fontId="5" fillId="2" borderId="0" xfId="1" applyFont="1" applyFill="1" applyBorder="1"/>
    <xf numFmtId="41" fontId="1" fillId="2" borderId="0" xfId="1" applyNumberFormat="1" applyFont="1" applyFill="1" applyBorder="1" applyAlignment="1">
      <alignment horizontal="center" vertical="center"/>
    </xf>
    <xf numFmtId="41" fontId="2" fillId="2" borderId="0" xfId="1" applyNumberFormat="1" applyFont="1" applyFill="1" applyBorder="1" applyAlignment="1">
      <alignment horizontal="center" vertical="center"/>
    </xf>
    <xf numFmtId="41" fontId="2" fillId="3" borderId="1" xfId="1" applyNumberFormat="1" applyFont="1" applyFill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center" vertical="center"/>
    </xf>
    <xf numFmtId="41" fontId="2" fillId="2" borderId="0" xfId="1" applyNumberFormat="1" applyFont="1" applyFill="1" applyBorder="1" applyAlignment="1">
      <alignment horizontal="left" vertical="center" wrapText="1"/>
    </xf>
    <xf numFmtId="41" fontId="6" fillId="3" borderId="1" xfId="2" applyNumberFormat="1" applyFont="1" applyFill="1" applyBorder="1" applyAlignment="1">
      <alignment horizontal="left" vertical="center" wrapText="1"/>
    </xf>
    <xf numFmtId="41" fontId="9" fillId="3" borderId="1" xfId="2" applyNumberFormat="1" applyFont="1" applyFill="1" applyBorder="1" applyAlignment="1">
      <alignment horizontal="right" vertical="center" wrapText="1"/>
    </xf>
    <xf numFmtId="41" fontId="1" fillId="2" borderId="0" xfId="1" applyNumberFormat="1" applyFont="1" applyFill="1" applyBorder="1" applyAlignment="1">
      <alignment horizontal="left" vertical="center" wrapText="1"/>
    </xf>
    <xf numFmtId="41" fontId="3" fillId="2" borderId="0" xfId="2" applyNumberFormat="1" applyFont="1" applyFill="1" applyBorder="1" applyAlignment="1">
      <alignment horizontal="left" vertical="center" wrapText="1"/>
    </xf>
    <xf numFmtId="41" fontId="2" fillId="3" borderId="1" xfId="1" applyNumberFormat="1" applyFont="1" applyFill="1" applyBorder="1" applyAlignment="1">
      <alignment horizontal="left" vertical="center" wrapText="1"/>
    </xf>
    <xf numFmtId="41" fontId="8" fillId="3" borderId="1" xfId="1" applyNumberFormat="1" applyFont="1" applyFill="1" applyBorder="1" applyAlignment="1">
      <alignment horizontal="right" vertical="center" wrapText="1"/>
    </xf>
    <xf numFmtId="0" fontId="0" fillId="2" borderId="0" xfId="0" applyFill="1"/>
    <xf numFmtId="41" fontId="0" fillId="2" borderId="0" xfId="0" applyNumberFormat="1" applyFill="1"/>
    <xf numFmtId="41" fontId="4" fillId="2" borderId="0" xfId="0" applyNumberFormat="1" applyFont="1" applyFill="1"/>
    <xf numFmtId="41" fontId="4" fillId="5" borderId="1" xfId="0" applyNumberFormat="1" applyFont="1" applyFill="1" applyBorder="1"/>
    <xf numFmtId="41" fontId="0" fillId="5" borderId="1" xfId="0" applyNumberFormat="1" applyFont="1" applyFill="1" applyBorder="1"/>
    <xf numFmtId="41" fontId="4" fillId="2" borderId="0" xfId="0" applyNumberFormat="1" applyFont="1" applyFill="1" applyBorder="1"/>
    <xf numFmtId="0" fontId="0" fillId="2" borderId="0" xfId="0" applyFill="1" applyBorder="1"/>
    <xf numFmtId="41" fontId="10" fillId="3" borderId="1" xfId="2" applyNumberFormat="1" applyFont="1" applyFill="1" applyBorder="1" applyAlignment="1">
      <alignment horizontal="center" vertical="center"/>
    </xf>
    <xf numFmtId="43" fontId="6" fillId="3" borderId="1" xfId="2" applyNumberFormat="1" applyFont="1" applyFill="1" applyBorder="1" applyAlignment="1">
      <alignment horizontal="center" vertical="center"/>
    </xf>
    <xf numFmtId="43" fontId="2" fillId="3" borderId="1" xfId="1" applyNumberFormat="1" applyFont="1" applyFill="1" applyBorder="1" applyAlignment="1">
      <alignment horizontal="center" vertical="center"/>
    </xf>
    <xf numFmtId="0" fontId="1" fillId="3" borderId="0" xfId="1" applyFont="1" applyFill="1" applyBorder="1"/>
    <xf numFmtId="0" fontId="2" fillId="3" borderId="0" xfId="1" applyFont="1" applyFill="1" applyBorder="1"/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zoomScale="110" zoomScaleNormal="11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9.1796875" defaultRowHeight="14.5" x14ac:dyDescent="0.35"/>
  <cols>
    <col min="1" max="1" width="75.26953125" style="17" customWidth="1"/>
    <col min="2" max="2" width="17.1796875" style="10" customWidth="1"/>
    <col min="3" max="3" width="2.54296875" style="6" customWidth="1"/>
    <col min="4" max="4" width="11.81640625" style="6" customWidth="1"/>
    <col min="5" max="16384" width="9.1796875" style="6"/>
  </cols>
  <sheetData>
    <row r="1" spans="1:4" x14ac:dyDescent="0.35">
      <c r="A1" s="14" t="s">
        <v>12</v>
      </c>
      <c r="B1" s="11" t="s">
        <v>0</v>
      </c>
      <c r="D1" s="11" t="s">
        <v>48</v>
      </c>
    </row>
    <row r="2" spans="1:4" x14ac:dyDescent="0.35">
      <c r="A2" s="15" t="s">
        <v>13</v>
      </c>
      <c r="B2" s="3">
        <v>190333</v>
      </c>
      <c r="D2" s="3">
        <v>6228</v>
      </c>
    </row>
    <row r="3" spans="1:4" s="7" customFormat="1" ht="13" x14ac:dyDescent="0.3">
      <c r="A3" s="16" t="s">
        <v>16</v>
      </c>
      <c r="B3" s="5">
        <v>59269</v>
      </c>
      <c r="D3" s="5">
        <v>1939</v>
      </c>
    </row>
    <row r="4" spans="1:4" ht="8.25" customHeight="1" x14ac:dyDescent="0.35">
      <c r="B4" s="11"/>
      <c r="D4" s="11"/>
    </row>
    <row r="5" spans="1:4" s="8" customFormat="1" x14ac:dyDescent="0.35">
      <c r="A5" s="15" t="s">
        <v>14</v>
      </c>
      <c r="B5" s="3">
        <v>877862</v>
      </c>
      <c r="D5" s="3">
        <v>28723</v>
      </c>
    </row>
    <row r="6" spans="1:4" s="7" customFormat="1" ht="13" x14ac:dyDescent="0.3">
      <c r="A6" s="16" t="s">
        <v>17</v>
      </c>
      <c r="B6" s="28">
        <v>812177</v>
      </c>
      <c r="D6" s="28">
        <v>26574</v>
      </c>
    </row>
    <row r="7" spans="1:4" ht="10.5" customHeight="1" x14ac:dyDescent="0.35">
      <c r="B7" s="11"/>
      <c r="D7" s="11"/>
    </row>
    <row r="8" spans="1:4" s="8" customFormat="1" x14ac:dyDescent="0.35">
      <c r="A8" s="15" t="s">
        <v>15</v>
      </c>
      <c r="B8" s="3">
        <v>-412147</v>
      </c>
      <c r="D8" s="3">
        <v>-13485</v>
      </c>
    </row>
    <row r="9" spans="1:4" ht="9" customHeight="1" x14ac:dyDescent="0.35">
      <c r="A9" s="18"/>
      <c r="B9" s="1"/>
      <c r="D9" s="1"/>
    </row>
    <row r="10" spans="1:4" s="8" customFormat="1" x14ac:dyDescent="0.35">
      <c r="A10" s="15" t="s">
        <v>22</v>
      </c>
      <c r="B10" s="29">
        <f>B3/399429</f>
        <v>0.14838431861482265</v>
      </c>
      <c r="D10" s="29">
        <f>0.15</f>
        <v>0.15</v>
      </c>
    </row>
    <row r="11" spans="1:4" ht="8.25" customHeight="1" x14ac:dyDescent="0.35">
      <c r="B11" s="11"/>
      <c r="D11" s="11"/>
    </row>
    <row r="12" spans="1:4" s="8" customFormat="1" ht="15" customHeight="1" x14ac:dyDescent="0.35">
      <c r="A12" s="15" t="s">
        <v>20</v>
      </c>
      <c r="B12" s="3">
        <f>B2+B5+B8</f>
        <v>656048</v>
      </c>
      <c r="D12" s="3">
        <f>D2+D5+D8</f>
        <v>21466</v>
      </c>
    </row>
    <row r="13" spans="1:4" ht="9.75" customHeight="1" x14ac:dyDescent="0.35">
      <c r="A13" s="18"/>
      <c r="B13" s="1"/>
      <c r="D13" s="1"/>
    </row>
    <row r="14" spans="1:4" s="8" customFormat="1" ht="26.25" customHeight="1" x14ac:dyDescent="0.35">
      <c r="A14" s="19" t="s">
        <v>47</v>
      </c>
      <c r="B14" s="12">
        <v>-48196</v>
      </c>
      <c r="D14" s="12">
        <v>-1577</v>
      </c>
    </row>
    <row r="15" spans="1:4" ht="7.5" customHeight="1" x14ac:dyDescent="0.35">
      <c r="A15" s="14"/>
      <c r="B15" s="11"/>
      <c r="D15" s="11"/>
    </row>
    <row r="16" spans="1:4" x14ac:dyDescent="0.35">
      <c r="A16" s="19" t="s">
        <v>42</v>
      </c>
      <c r="B16" s="12">
        <v>-125885</v>
      </c>
      <c r="D16" s="12">
        <f>B16/30.566787</f>
        <v>-4118.358923363453</v>
      </c>
    </row>
    <row r="17" spans="1:4" ht="8.25" customHeight="1" x14ac:dyDescent="0.35">
      <c r="A17" s="14"/>
      <c r="B17" s="11"/>
      <c r="D17" s="11"/>
    </row>
    <row r="18" spans="1:4" s="8" customFormat="1" x14ac:dyDescent="0.35">
      <c r="A18" s="19" t="s">
        <v>1</v>
      </c>
      <c r="B18" s="12">
        <v>-65880</v>
      </c>
      <c r="D18" s="12">
        <f>B18/30.566787</f>
        <v>-2155.2805010222369</v>
      </c>
    </row>
    <row r="19" spans="1:4" s="8" customFormat="1" ht="9" customHeight="1" x14ac:dyDescent="0.35">
      <c r="A19" s="14"/>
      <c r="B19" s="11"/>
      <c r="D19" s="11"/>
    </row>
    <row r="20" spans="1:4" s="8" customFormat="1" x14ac:dyDescent="0.35">
      <c r="A20" s="19" t="s">
        <v>2</v>
      </c>
      <c r="B20" s="12">
        <v>-1817</v>
      </c>
      <c r="D20" s="12">
        <v>-59</v>
      </c>
    </row>
    <row r="21" spans="1:4" s="8" customFormat="1" ht="8.25" customHeight="1" x14ac:dyDescent="0.35">
      <c r="A21" s="14"/>
      <c r="B21" s="11"/>
      <c r="D21" s="11"/>
    </row>
    <row r="22" spans="1:4" s="8" customFormat="1" x14ac:dyDescent="0.35">
      <c r="A22" s="2" t="s">
        <v>3</v>
      </c>
      <c r="B22" s="13">
        <v>419908</v>
      </c>
      <c r="D22" s="13">
        <f>B22/30.566787</f>
        <v>13737.39411996426</v>
      </c>
    </row>
    <row r="23" spans="1:4" s="8" customFormat="1" ht="8.25" customHeight="1" x14ac:dyDescent="0.35">
      <c r="A23" s="14"/>
      <c r="B23" s="11"/>
      <c r="D23" s="11"/>
    </row>
    <row r="24" spans="1:4" s="8" customFormat="1" x14ac:dyDescent="0.35">
      <c r="A24" s="19" t="s">
        <v>44</v>
      </c>
      <c r="B24" s="12">
        <v>540698</v>
      </c>
      <c r="C24" s="32"/>
      <c r="D24" s="12">
        <v>14343</v>
      </c>
    </row>
    <row r="25" spans="1:4" s="8" customFormat="1" ht="9.75" customHeight="1" x14ac:dyDescent="0.35">
      <c r="A25" s="14"/>
      <c r="B25" s="11"/>
      <c r="D25" s="11"/>
    </row>
    <row r="26" spans="1:4" x14ac:dyDescent="0.35">
      <c r="A26" s="19" t="s">
        <v>4</v>
      </c>
      <c r="B26" s="12">
        <v>294</v>
      </c>
      <c r="D26" s="12">
        <v>294</v>
      </c>
    </row>
    <row r="27" spans="1:4" x14ac:dyDescent="0.35">
      <c r="D27" s="10"/>
    </row>
    <row r="28" spans="1:4" x14ac:dyDescent="0.35">
      <c r="A28" s="14" t="s">
        <v>26</v>
      </c>
      <c r="B28" s="11" t="s">
        <v>5</v>
      </c>
      <c r="D28" s="11" t="s">
        <v>48</v>
      </c>
    </row>
    <row r="29" spans="1:4" s="9" customFormat="1" x14ac:dyDescent="0.35">
      <c r="A29" s="19" t="s">
        <v>24</v>
      </c>
      <c r="B29" s="3">
        <f>B2</f>
        <v>190333</v>
      </c>
      <c r="D29" s="3">
        <f>D2</f>
        <v>6228</v>
      </c>
    </row>
    <row r="30" spans="1:4" s="7" customFormat="1" ht="13" x14ac:dyDescent="0.3">
      <c r="A30" s="20" t="s">
        <v>18</v>
      </c>
      <c r="B30" s="5">
        <f>B3</f>
        <v>59269</v>
      </c>
      <c r="D30" s="5">
        <f>D3</f>
        <v>1939</v>
      </c>
    </row>
    <row r="31" spans="1:4" ht="7.5" customHeight="1" x14ac:dyDescent="0.35">
      <c r="A31" s="14"/>
      <c r="D31" s="10"/>
    </row>
    <row r="32" spans="1:4" x14ac:dyDescent="0.35">
      <c r="A32" s="19" t="s">
        <v>25</v>
      </c>
      <c r="B32" s="4">
        <f>B5</f>
        <v>877862</v>
      </c>
      <c r="D32" s="4">
        <f>D5</f>
        <v>28723</v>
      </c>
    </row>
    <row r="33" spans="1:4" s="7" customFormat="1" ht="13" x14ac:dyDescent="0.3">
      <c r="A33" s="20" t="s">
        <v>23</v>
      </c>
      <c r="B33" s="5">
        <f>B6</f>
        <v>812177</v>
      </c>
      <c r="D33" s="5">
        <f>D6</f>
        <v>26574</v>
      </c>
    </row>
    <row r="34" spans="1:4" ht="9" customHeight="1" x14ac:dyDescent="0.35">
      <c r="D34" s="10"/>
    </row>
    <row r="35" spans="1:4" x14ac:dyDescent="0.35">
      <c r="A35" s="19" t="s">
        <v>19</v>
      </c>
      <c r="B35" s="12">
        <f>B8</f>
        <v>-412147</v>
      </c>
      <c r="D35" s="12">
        <f>D8</f>
        <v>-13485</v>
      </c>
    </row>
    <row r="36" spans="1:4" ht="11.25" customHeight="1" x14ac:dyDescent="0.35">
      <c r="B36" s="11"/>
      <c r="D36" s="11"/>
    </row>
    <row r="37" spans="1:4" x14ac:dyDescent="0.35">
      <c r="A37" s="19" t="s">
        <v>21</v>
      </c>
      <c r="B37" s="30">
        <f>B10</f>
        <v>0.14838431861482265</v>
      </c>
      <c r="D37" s="30">
        <f>D10</f>
        <v>0.15</v>
      </c>
    </row>
    <row r="38" spans="1:4" ht="10.5" customHeight="1" x14ac:dyDescent="0.35">
      <c r="B38" s="11"/>
      <c r="D38" s="11"/>
    </row>
    <row r="39" spans="1:4" x14ac:dyDescent="0.35">
      <c r="A39" s="19" t="s">
        <v>6</v>
      </c>
      <c r="B39" s="12">
        <f>B12</f>
        <v>656048</v>
      </c>
      <c r="D39" s="12">
        <f>D12</f>
        <v>21466</v>
      </c>
    </row>
    <row r="40" spans="1:4" ht="21" customHeight="1" x14ac:dyDescent="0.35">
      <c r="D40" s="10"/>
    </row>
    <row r="41" spans="1:4" x14ac:dyDescent="0.35">
      <c r="A41" s="19" t="s">
        <v>7</v>
      </c>
      <c r="B41" s="12">
        <f>B14</f>
        <v>-48196</v>
      </c>
      <c r="D41" s="12">
        <f>D14</f>
        <v>-1577</v>
      </c>
    </row>
    <row r="42" spans="1:4" ht="7.5" customHeight="1" x14ac:dyDescent="0.35">
      <c r="D42" s="10"/>
    </row>
    <row r="43" spans="1:4" x14ac:dyDescent="0.35">
      <c r="A43" s="19" t="s">
        <v>43</v>
      </c>
      <c r="B43" s="12">
        <f>B16</f>
        <v>-125885</v>
      </c>
      <c r="D43" s="12">
        <f>D16</f>
        <v>-4118.358923363453</v>
      </c>
    </row>
    <row r="44" spans="1:4" ht="7.5" customHeight="1" x14ac:dyDescent="0.35">
      <c r="D44" s="10"/>
    </row>
    <row r="45" spans="1:4" ht="29" x14ac:dyDescent="0.35">
      <c r="A45" s="19" t="s">
        <v>8</v>
      </c>
      <c r="B45" s="12">
        <f>B18</f>
        <v>-65880</v>
      </c>
      <c r="D45" s="12">
        <f>D18</f>
        <v>-2155.2805010222369</v>
      </c>
    </row>
    <row r="46" spans="1:4" ht="7.5" customHeight="1" x14ac:dyDescent="0.35">
      <c r="D46" s="10"/>
    </row>
    <row r="47" spans="1:4" x14ac:dyDescent="0.35">
      <c r="A47" s="19" t="s">
        <v>9</v>
      </c>
      <c r="B47" s="12">
        <f>B20</f>
        <v>-1817</v>
      </c>
      <c r="D47" s="12">
        <f>D20</f>
        <v>-59</v>
      </c>
    </row>
    <row r="48" spans="1:4" ht="9.75" customHeight="1" x14ac:dyDescent="0.35">
      <c r="D48" s="10"/>
    </row>
    <row r="49" spans="1:4" x14ac:dyDescent="0.35">
      <c r="A49" s="19" t="s">
        <v>10</v>
      </c>
      <c r="B49" s="12">
        <f>B22</f>
        <v>419908</v>
      </c>
      <c r="D49" s="12">
        <f>D22</f>
        <v>13737.39411996426</v>
      </c>
    </row>
    <row r="50" spans="1:4" ht="8.25" customHeight="1" x14ac:dyDescent="0.35">
      <c r="D50" s="10"/>
    </row>
    <row r="51" spans="1:4" x14ac:dyDescent="0.35">
      <c r="A51" s="19" t="s">
        <v>45</v>
      </c>
      <c r="B51" s="12">
        <f>B24</f>
        <v>540698</v>
      </c>
      <c r="C51" s="31"/>
      <c r="D51" s="12">
        <f>D24</f>
        <v>14343</v>
      </c>
    </row>
    <row r="52" spans="1:4" ht="7.5" customHeight="1" x14ac:dyDescent="0.35">
      <c r="D52" s="10"/>
    </row>
    <row r="53" spans="1:4" x14ac:dyDescent="0.35">
      <c r="A53" s="19" t="s">
        <v>11</v>
      </c>
      <c r="B53" s="12">
        <f>B26</f>
        <v>294</v>
      </c>
      <c r="D53" s="12">
        <f>D26</f>
        <v>294</v>
      </c>
    </row>
  </sheetData>
  <printOptions horizontalCentered="1" verticalCentered="1"/>
  <pageMargins left="0.82677165354330717" right="0.23622047244094491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6" workbookViewId="0">
      <selection activeCell="H23" sqref="H23"/>
    </sheetView>
  </sheetViews>
  <sheetFormatPr defaultColWidth="9.1796875" defaultRowHeight="14.5" x14ac:dyDescent="0.35"/>
  <cols>
    <col min="1" max="1" width="73.26953125" style="22" customWidth="1"/>
    <col min="2" max="2" width="14.453125" style="22" customWidth="1"/>
    <col min="3" max="3" width="2.1796875" style="21" customWidth="1"/>
    <col min="4" max="4" width="12.1796875" style="21" customWidth="1"/>
    <col min="5" max="16384" width="9.1796875" style="21"/>
  </cols>
  <sheetData>
    <row r="1" spans="1:4" x14ac:dyDescent="0.35">
      <c r="A1" s="23" t="s">
        <v>46</v>
      </c>
    </row>
    <row r="2" spans="1:4" x14ac:dyDescent="0.35">
      <c r="B2" s="22" t="s">
        <v>49</v>
      </c>
      <c r="D2" s="21" t="s">
        <v>50</v>
      </c>
    </row>
    <row r="3" spans="1:4" x14ac:dyDescent="0.35">
      <c r="A3" s="24" t="s">
        <v>27</v>
      </c>
      <c r="B3" s="24">
        <v>-429729</v>
      </c>
      <c r="D3" s="24">
        <v>-14061</v>
      </c>
    </row>
    <row r="4" spans="1:4" x14ac:dyDescent="0.35">
      <c r="D4" s="22"/>
    </row>
    <row r="5" spans="1:4" x14ac:dyDescent="0.35">
      <c r="A5" s="24" t="s">
        <v>28</v>
      </c>
      <c r="B5" s="24">
        <v>106463</v>
      </c>
      <c r="D5" s="24">
        <v>3483</v>
      </c>
    </row>
    <row r="6" spans="1:4" x14ac:dyDescent="0.35">
      <c r="D6" s="22"/>
    </row>
    <row r="7" spans="1:4" x14ac:dyDescent="0.35">
      <c r="A7" s="24" t="s">
        <v>29</v>
      </c>
      <c r="B7" s="24">
        <v>240340</v>
      </c>
      <c r="D7" s="24">
        <v>7864</v>
      </c>
    </row>
    <row r="8" spans="1:4" x14ac:dyDescent="0.35">
      <c r="D8" s="22"/>
    </row>
    <row r="9" spans="1:4" x14ac:dyDescent="0.35">
      <c r="A9" s="24" t="s">
        <v>30</v>
      </c>
      <c r="B9" s="24">
        <v>37726</v>
      </c>
      <c r="D9" s="24">
        <v>1234</v>
      </c>
    </row>
    <row r="10" spans="1:4" x14ac:dyDescent="0.35">
      <c r="D10" s="22"/>
    </row>
    <row r="11" spans="1:4" x14ac:dyDescent="0.35">
      <c r="A11" s="25" t="s">
        <v>33</v>
      </c>
      <c r="B11" s="25">
        <f>SUM(B3:B9)</f>
        <v>-45200</v>
      </c>
      <c r="D11" s="25">
        <f>SUM(D3:D9)</f>
        <v>-1480</v>
      </c>
    </row>
    <row r="12" spans="1:4" x14ac:dyDescent="0.35">
      <c r="D12" s="22"/>
    </row>
    <row r="13" spans="1:4" x14ac:dyDescent="0.35">
      <c r="A13" s="24" t="s">
        <v>31</v>
      </c>
      <c r="B13" s="24">
        <v>104469</v>
      </c>
      <c r="D13" s="24">
        <v>3418</v>
      </c>
    </row>
    <row r="14" spans="1:4" s="27" customFormat="1" x14ac:dyDescent="0.35">
      <c r="A14" s="26"/>
      <c r="B14" s="26"/>
      <c r="D14" s="26"/>
    </row>
    <row r="15" spans="1:4" x14ac:dyDescent="0.35">
      <c r="A15" s="24" t="s">
        <v>32</v>
      </c>
      <c r="B15" s="24">
        <f>B11+B13</f>
        <v>59269</v>
      </c>
      <c r="D15" s="24">
        <v>1939</v>
      </c>
    </row>
    <row r="16" spans="1:4" x14ac:dyDescent="0.35">
      <c r="D16" s="22"/>
    </row>
    <row r="17" spans="1:4" x14ac:dyDescent="0.35">
      <c r="D17" s="22"/>
    </row>
    <row r="18" spans="1:4" x14ac:dyDescent="0.35">
      <c r="A18" s="23" t="s">
        <v>34</v>
      </c>
      <c r="D18" s="22"/>
    </row>
    <row r="19" spans="1:4" x14ac:dyDescent="0.35">
      <c r="B19" s="22" t="s">
        <v>5</v>
      </c>
      <c r="D19" s="22" t="s">
        <v>48</v>
      </c>
    </row>
    <row r="20" spans="1:4" x14ac:dyDescent="0.35">
      <c r="A20" s="24" t="s">
        <v>35</v>
      </c>
      <c r="B20" s="24">
        <f>B3</f>
        <v>-429729</v>
      </c>
      <c r="D20" s="24">
        <f>D3</f>
        <v>-14061</v>
      </c>
    </row>
    <row r="21" spans="1:4" x14ac:dyDescent="0.35">
      <c r="D21" s="22"/>
    </row>
    <row r="22" spans="1:4" x14ac:dyDescent="0.35">
      <c r="A22" s="24" t="s">
        <v>36</v>
      </c>
      <c r="B22" s="24">
        <f>B5</f>
        <v>106463</v>
      </c>
      <c r="D22" s="24">
        <f>D5</f>
        <v>3483</v>
      </c>
    </row>
    <row r="23" spans="1:4" x14ac:dyDescent="0.35">
      <c r="D23" s="22"/>
    </row>
    <row r="24" spans="1:4" x14ac:dyDescent="0.35">
      <c r="A24" s="24" t="s">
        <v>37</v>
      </c>
      <c r="B24" s="24">
        <f>B7</f>
        <v>240340</v>
      </c>
      <c r="D24" s="24">
        <f>D7</f>
        <v>7864</v>
      </c>
    </row>
    <row r="25" spans="1:4" x14ac:dyDescent="0.35">
      <c r="D25" s="22"/>
    </row>
    <row r="26" spans="1:4" x14ac:dyDescent="0.35">
      <c r="A26" s="24" t="s">
        <v>38</v>
      </c>
      <c r="B26" s="24">
        <f>B9</f>
        <v>37726</v>
      </c>
      <c r="D26" s="24">
        <f>D9</f>
        <v>1234</v>
      </c>
    </row>
    <row r="27" spans="1:4" x14ac:dyDescent="0.35">
      <c r="D27" s="22"/>
    </row>
    <row r="28" spans="1:4" x14ac:dyDescent="0.35">
      <c r="A28" s="25" t="s">
        <v>39</v>
      </c>
      <c r="B28" s="25">
        <f>SUM(B20:B26)</f>
        <v>-45200</v>
      </c>
      <c r="D28" s="25">
        <f>SUM(D20:D26)</f>
        <v>-1480</v>
      </c>
    </row>
    <row r="29" spans="1:4" x14ac:dyDescent="0.35">
      <c r="D29" s="22"/>
    </row>
    <row r="30" spans="1:4" x14ac:dyDescent="0.35">
      <c r="A30" s="24" t="s">
        <v>40</v>
      </c>
      <c r="B30" s="24">
        <f>B13</f>
        <v>104469</v>
      </c>
      <c r="D30" s="24">
        <f>D13</f>
        <v>3418</v>
      </c>
    </row>
    <row r="31" spans="1:4" x14ac:dyDescent="0.35">
      <c r="A31" s="26"/>
      <c r="B31" s="26"/>
      <c r="D31" s="26"/>
    </row>
    <row r="32" spans="1:4" x14ac:dyDescent="0.35">
      <c r="A32" s="24" t="s">
        <v>41</v>
      </c>
      <c r="B32" s="24">
        <f>B28+B30</f>
        <v>59269</v>
      </c>
      <c r="D32" s="24">
        <f>D28+D30</f>
        <v>1938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показатели 2020</vt:lpstr>
      <vt:lpstr>ддс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Беликов Алексей Валерьевич</dc:creator>
  <cp:lastModifiedBy>Белявцева Ирина Ивановна</cp:lastModifiedBy>
  <cp:lastPrinted>2019-04-16T10:30:03Z</cp:lastPrinted>
  <dcterms:created xsi:type="dcterms:W3CDTF">2019-04-10T11:04:49Z</dcterms:created>
  <dcterms:modified xsi:type="dcterms:W3CDTF">2021-04-13T06:54:39Z</dcterms:modified>
</cp:coreProperties>
</file>