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1-FS02.ARENA.LOCAL\USERS\i.belyavtseva\Desktop\итоги\2019\Публикация\"/>
    </mc:Choice>
  </mc:AlternateContent>
  <bookViews>
    <workbookView xWindow="0" yWindow="0" windowWidth="20490" windowHeight="7760"/>
  </bookViews>
  <sheets>
    <sheet name="к публикации" sheetId="2" r:id="rId1"/>
    <sheet name="ддс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D22" i="3"/>
  <c r="D20" i="3"/>
  <c r="D15" i="3"/>
  <c r="B54" i="2"/>
  <c r="D30" i="3"/>
  <c r="D26" i="3"/>
  <c r="D24" i="3"/>
  <c r="D11" i="3"/>
  <c r="D10" i="2"/>
  <c r="B10" i="2"/>
  <c r="D40" i="2"/>
  <c r="D56" i="2"/>
  <c r="D54" i="2"/>
  <c r="D52" i="2"/>
  <c r="D50" i="2"/>
  <c r="D48" i="2"/>
  <c r="D46" i="2"/>
  <c r="D44" i="2"/>
  <c r="D42" i="2"/>
  <c r="D38" i="2"/>
  <c r="D36" i="2"/>
  <c r="D35" i="2"/>
  <c r="D33" i="2"/>
  <c r="D32" i="2"/>
  <c r="D16" i="2"/>
  <c r="D18" i="2"/>
  <c r="D22" i="2"/>
  <c r="D28" i="3" l="1"/>
  <c r="B30" i="3" l="1"/>
  <c r="B26" i="3"/>
  <c r="B24" i="3"/>
  <c r="B22" i="3"/>
  <c r="B20" i="3"/>
  <c r="B56" i="2"/>
  <c r="B52" i="2"/>
  <c r="B50" i="2"/>
  <c r="B48" i="2"/>
  <c r="B46" i="2"/>
  <c r="B44" i="2"/>
  <c r="B38" i="2"/>
  <c r="B36" i="2"/>
  <c r="B35" i="2"/>
  <c r="B33" i="2"/>
  <c r="B32" i="2"/>
  <c r="B40" i="2"/>
  <c r="B28" i="3" l="1"/>
  <c r="B32" i="3" s="1"/>
  <c r="B11" i="3"/>
  <c r="B15" i="3" s="1"/>
  <c r="B12" i="2" l="1"/>
  <c r="B42" i="2" s="1"/>
</calcChain>
</file>

<file path=xl/sharedStrings.xml><?xml version="1.0" encoding="utf-8"?>
<sst xmlns="http://schemas.openxmlformats.org/spreadsheetml/2006/main" count="60" uniqueCount="58">
  <si>
    <t>тыс. грн.</t>
  </si>
  <si>
    <t xml:space="preserve">Расходы на содержание и аренду спортивных объектов </t>
  </si>
  <si>
    <t>Расходы на Социальные программы</t>
  </si>
  <si>
    <t>Выплачено налогов</t>
  </si>
  <si>
    <t xml:space="preserve">Численность сотрудников </t>
  </si>
  <si>
    <t>kUAH</t>
  </si>
  <si>
    <t>Net assets</t>
  </si>
  <si>
    <t>Expenditure on Youth development activities (Youth Academy)</t>
  </si>
  <si>
    <t>Costs attributable to the construction or substional modification of fixed assets/leasehold approvements</t>
  </si>
  <si>
    <t>Expenditure on Community development activities</t>
  </si>
  <si>
    <t>Tax expenses</t>
  </si>
  <si>
    <t>Break-even result as for the cycle 16/17/18</t>
  </si>
  <si>
    <t>Staff (average QTY)</t>
  </si>
  <si>
    <t>1.1.Ключевые финансовые показатели за период оценки по Правилам УЕФА (рус)</t>
  </si>
  <si>
    <t>Оборотные активы</t>
  </si>
  <si>
    <t>Необоротные активы</t>
  </si>
  <si>
    <t>Обязательства</t>
  </si>
  <si>
    <t>в том числе денежные средства</t>
  </si>
  <si>
    <t>в том числе регистрации игроков</t>
  </si>
  <si>
    <t>incl.cash&amp;cash equivalents</t>
  </si>
  <si>
    <t>Total liabilities</t>
  </si>
  <si>
    <t>Собственный капитал/чистые активы</t>
  </si>
  <si>
    <t>Cash ratio</t>
  </si>
  <si>
    <t>Коэффициент абсолютной ликвидности</t>
  </si>
  <si>
    <t>incl.player registrations</t>
  </si>
  <si>
    <t>Tangible fixed assets</t>
  </si>
  <si>
    <t>Intangible assets</t>
  </si>
  <si>
    <t>Движение денежных средств в результате операционной деятельности</t>
  </si>
  <si>
    <t>Движение денежных средств в результате инвестиционной деятельности</t>
  </si>
  <si>
    <t>Движение денежных средств в результате финансовой деятельности</t>
  </si>
  <si>
    <t>Движение денежных средств в результате прочей деятельности</t>
  </si>
  <si>
    <t>Денежные средства на начало периода</t>
  </si>
  <si>
    <t>Денежные средства на конец периода</t>
  </si>
  <si>
    <t>Чистое движение денежных средств за период</t>
  </si>
  <si>
    <t>Cash flow statement. kUAH</t>
  </si>
  <si>
    <t>Cash flow from operating activities</t>
  </si>
  <si>
    <t>Cash flows from investing activities</t>
  </si>
  <si>
    <t>Cash flow from financing activities</t>
  </si>
  <si>
    <t>Other cash flows</t>
  </si>
  <si>
    <t xml:space="preserve">Net cash flows </t>
  </si>
  <si>
    <t>Opening balance</t>
  </si>
  <si>
    <t>Closing balance</t>
  </si>
  <si>
    <t xml:space="preserve">Cost of aquiring player registrations </t>
  </si>
  <si>
    <t>ДДС за 2019 г.тыс.грн.</t>
  </si>
  <si>
    <t>тыс. евро</t>
  </si>
  <si>
    <t>kEUR</t>
  </si>
  <si>
    <t>1.2.Key financial indicators according to UEFA Club Licensing and Financial Fair Play</t>
  </si>
  <si>
    <t>Оценочный критерий безубыточности по Fair-play UEFA, за цикл 17/18/19</t>
  </si>
  <si>
    <t>тыс.грн.</t>
  </si>
  <si>
    <t>тыс.евро</t>
  </si>
  <si>
    <t>Показатель приемлемого уровня долга</t>
  </si>
  <si>
    <t>Трансферный баланс</t>
  </si>
  <si>
    <t>не нарушен</t>
  </si>
  <si>
    <t>Sustainable debt</t>
  </si>
  <si>
    <t>Transfer balance</t>
  </si>
  <si>
    <t>OK</t>
  </si>
  <si>
    <t>Расходы на приобретения регистрации игроков (в том числе платежи солидарности, компенсации за спорт.подготовку и т.д.)</t>
  </si>
  <si>
    <t xml:space="preserve">Расходы на развитие молодежного футбола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</si>
</sst>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₽_-;\-* #,##0\ _₽_-;_-* &quot;-&quot;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0.5"/>
      <color rgb="FF272727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272727"/>
      <name val="Calibri"/>
      <family val="2"/>
      <charset val="204"/>
    </font>
    <font>
      <b/>
      <sz val="11"/>
      <color rgb="FF272727"/>
      <name val="Calibri"/>
      <family val="2"/>
    </font>
    <font>
      <sz val="10"/>
      <color theme="1"/>
      <name val="Calibri"/>
      <family val="2"/>
      <charset val="204"/>
    </font>
    <font>
      <sz val="10"/>
      <color rgb="FF272727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41" fontId="2" fillId="4" borderId="1" xfId="1" applyNumberFormat="1" applyFont="1" applyFill="1" applyBorder="1" applyAlignment="1">
      <alignment horizontal="left" vertical="center" wrapText="1"/>
    </xf>
    <xf numFmtId="0" fontId="1" fillId="2" borderId="0" xfId="1" applyFont="1" applyFill="1" applyBorder="1"/>
    <xf numFmtId="0" fontId="8" fillId="2" borderId="0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41" fontId="2" fillId="2" borderId="0" xfId="1" applyNumberFormat="1" applyFont="1" applyFill="1" applyBorder="1" applyAlignment="1">
      <alignment horizontal="left" vertical="center" wrapText="1"/>
    </xf>
    <xf numFmtId="41" fontId="6" fillId="3" borderId="1" xfId="2" applyNumberFormat="1" applyFont="1" applyFill="1" applyBorder="1" applyAlignment="1">
      <alignment horizontal="left" vertical="center" wrapText="1"/>
    </xf>
    <xf numFmtId="41" fontId="9" fillId="3" borderId="1" xfId="2" applyNumberFormat="1" applyFont="1" applyFill="1" applyBorder="1" applyAlignment="1">
      <alignment horizontal="right" vertical="center" wrapText="1"/>
    </xf>
    <xf numFmtId="41" fontId="1" fillId="2" borderId="0" xfId="1" applyNumberFormat="1" applyFont="1" applyFill="1" applyBorder="1" applyAlignment="1">
      <alignment horizontal="left" vertical="center" wrapText="1"/>
    </xf>
    <xf numFmtId="41" fontId="3" fillId="2" borderId="0" xfId="2" applyNumberFormat="1" applyFont="1" applyFill="1" applyBorder="1" applyAlignment="1">
      <alignment horizontal="left" vertical="center" wrapText="1"/>
    </xf>
    <xf numFmtId="41" fontId="2" fillId="3" borderId="1" xfId="1" applyNumberFormat="1" applyFont="1" applyFill="1" applyBorder="1" applyAlignment="1">
      <alignment horizontal="left" vertical="center" wrapText="1"/>
    </xf>
    <xf numFmtId="41" fontId="8" fillId="3" borderId="1" xfId="1" applyNumberFormat="1" applyFont="1" applyFill="1" applyBorder="1" applyAlignment="1">
      <alignment horizontal="right" vertical="center" wrapText="1"/>
    </xf>
    <xf numFmtId="0" fontId="0" fillId="2" borderId="0" xfId="0" applyFill="1"/>
    <xf numFmtId="41" fontId="0" fillId="2" borderId="0" xfId="0" applyNumberFormat="1" applyFill="1"/>
    <xf numFmtId="41" fontId="4" fillId="2" borderId="0" xfId="0" applyNumberFormat="1" applyFont="1" applyFill="1"/>
    <xf numFmtId="41" fontId="4" fillId="5" borderId="1" xfId="0" applyNumberFormat="1" applyFont="1" applyFill="1" applyBorder="1"/>
    <xf numFmtId="41" fontId="0" fillId="5" borderId="1" xfId="0" applyNumberFormat="1" applyFont="1" applyFill="1" applyBorder="1"/>
    <xf numFmtId="41" fontId="4" fillId="2" borderId="0" xfId="0" applyNumberFormat="1" applyFont="1" applyFill="1" applyBorder="1"/>
    <xf numFmtId="0" fontId="0" fillId="2" borderId="0" xfId="0" applyFill="1" applyBorder="1"/>
    <xf numFmtId="41" fontId="2" fillId="2" borderId="0" xfId="1" applyNumberFormat="1" applyFont="1" applyFill="1" applyBorder="1"/>
    <xf numFmtId="41" fontId="2" fillId="2" borderId="0" xfId="1" applyNumberFormat="1" applyFont="1" applyFill="1" applyBorder="1" applyAlignment="1">
      <alignment horizontal="center"/>
    </xf>
    <xf numFmtId="41" fontId="1" fillId="2" borderId="0" xfId="1" applyNumberFormat="1" applyFont="1" applyFill="1" applyBorder="1" applyAlignment="1"/>
    <xf numFmtId="41" fontId="6" fillId="3" borderId="1" xfId="2" applyNumberFormat="1" applyFont="1" applyFill="1" applyBorder="1" applyAlignment="1">
      <alignment horizontal="center"/>
    </xf>
    <xf numFmtId="41" fontId="2" fillId="3" borderId="1" xfId="1" applyNumberFormat="1" applyFont="1" applyFill="1" applyBorder="1" applyAlignment="1"/>
    <xf numFmtId="41" fontId="9" fillId="3" borderId="1" xfId="2" applyNumberFormat="1" applyFont="1" applyFill="1" applyBorder="1" applyAlignment="1">
      <alignment horizontal="center"/>
    </xf>
    <xf numFmtId="41" fontId="8" fillId="2" borderId="0" xfId="1" applyNumberFormat="1" applyFont="1" applyFill="1" applyBorder="1" applyAlignment="1"/>
    <xf numFmtId="41" fontId="8" fillId="3" borderId="1" xfId="1" applyNumberFormat="1" applyFont="1" applyFill="1" applyBorder="1" applyAlignment="1"/>
    <xf numFmtId="41" fontId="2" fillId="2" borderId="0" xfId="1" applyNumberFormat="1" applyFont="1" applyFill="1" applyBorder="1" applyAlignment="1"/>
    <xf numFmtId="41" fontId="3" fillId="2" borderId="0" xfId="2" applyNumberFormat="1" applyFont="1" applyFill="1" applyBorder="1" applyAlignment="1">
      <alignment horizontal="center"/>
    </xf>
    <xf numFmtId="41" fontId="2" fillId="3" borderId="1" xfId="1" applyNumberFormat="1" applyFont="1" applyFill="1" applyBorder="1" applyAlignment="1">
      <alignment horizontal="center"/>
    </xf>
    <xf numFmtId="41" fontId="2" fillId="4" borderId="1" xfId="1" applyNumberFormat="1" applyFont="1" applyFill="1" applyBorder="1" applyAlignment="1">
      <alignment horizontal="center"/>
    </xf>
    <xf numFmtId="41" fontId="5" fillId="2" borderId="0" xfId="1" applyNumberFormat="1" applyFont="1" applyFill="1" applyBorder="1" applyAlignment="1"/>
    <xf numFmtId="41" fontId="5" fillId="3" borderId="1" xfId="1" applyNumberFormat="1" applyFont="1" applyFill="1" applyBorder="1" applyAlignment="1"/>
    <xf numFmtId="41" fontId="1" fillId="2" borderId="0" xfId="1" applyNumberFormat="1" applyFont="1" applyFill="1" applyBorder="1" applyAlignment="1">
      <alignment horizontal="center"/>
    </xf>
    <xf numFmtId="41" fontId="7" fillId="3" borderId="1" xfId="2" applyNumberFormat="1" applyFont="1" applyFill="1" applyBorder="1" applyAlignment="1">
      <alignment horizontal="center"/>
    </xf>
    <xf numFmtId="41" fontId="2" fillId="3" borderId="1" xfId="1" applyNumberFormat="1" applyFont="1" applyFill="1" applyBorder="1" applyAlignment="1">
      <alignment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7" sqref="F37"/>
    </sheetView>
  </sheetViews>
  <sheetFormatPr defaultColWidth="9.1796875" defaultRowHeight="14.5" x14ac:dyDescent="0.35"/>
  <cols>
    <col min="1" max="1" width="75.26953125" style="9" customWidth="1"/>
    <col min="2" max="2" width="17.1796875" style="34" customWidth="1"/>
    <col min="3" max="3" width="9.1796875" style="22"/>
    <col min="4" max="4" width="9.54296875" style="22" bestFit="1" customWidth="1"/>
    <col min="5" max="16384" width="9.1796875" style="2"/>
  </cols>
  <sheetData>
    <row r="1" spans="1:4" x14ac:dyDescent="0.35">
      <c r="A1" s="6" t="s">
        <v>13</v>
      </c>
      <c r="B1" s="21" t="s">
        <v>0</v>
      </c>
      <c r="D1" s="21" t="s">
        <v>44</v>
      </c>
    </row>
    <row r="2" spans="1:4" x14ac:dyDescent="0.35">
      <c r="A2" s="7" t="s">
        <v>14</v>
      </c>
      <c r="B2" s="23">
        <v>210550</v>
      </c>
      <c r="D2" s="24">
        <v>7265</v>
      </c>
    </row>
    <row r="3" spans="1:4" s="3" customFormat="1" ht="13" x14ac:dyDescent="0.3">
      <c r="A3" s="8" t="s">
        <v>17</v>
      </c>
      <c r="B3" s="25">
        <v>104469</v>
      </c>
      <c r="C3" s="26"/>
      <c r="D3" s="27">
        <v>3605</v>
      </c>
    </row>
    <row r="4" spans="1:4" ht="8.25" customHeight="1" x14ac:dyDescent="0.35">
      <c r="B4" s="21"/>
    </row>
    <row r="5" spans="1:4" s="4" customFormat="1" x14ac:dyDescent="0.35">
      <c r="A5" s="7" t="s">
        <v>15</v>
      </c>
      <c r="B5" s="23">
        <v>1183022</v>
      </c>
      <c r="C5" s="28"/>
      <c r="D5" s="24">
        <v>40820</v>
      </c>
    </row>
    <row r="6" spans="1:4" s="3" customFormat="1" ht="13" x14ac:dyDescent="0.3">
      <c r="A6" s="8" t="s">
        <v>18</v>
      </c>
      <c r="B6" s="25">
        <v>1096888</v>
      </c>
      <c r="C6" s="26"/>
      <c r="D6" s="27">
        <v>37848</v>
      </c>
    </row>
    <row r="7" spans="1:4" ht="10.5" customHeight="1" x14ac:dyDescent="0.35">
      <c r="B7" s="21"/>
    </row>
    <row r="8" spans="1:4" s="4" customFormat="1" x14ac:dyDescent="0.35">
      <c r="A8" s="7" t="s">
        <v>16</v>
      </c>
      <c r="B8" s="23">
        <v>-115299</v>
      </c>
      <c r="C8" s="28"/>
      <c r="D8" s="24">
        <v>-3978</v>
      </c>
    </row>
    <row r="9" spans="1:4" ht="9" customHeight="1" x14ac:dyDescent="0.35">
      <c r="A9" s="10"/>
      <c r="B9" s="29"/>
    </row>
    <row r="10" spans="1:4" s="4" customFormat="1" x14ac:dyDescent="0.35">
      <c r="A10" s="7" t="s">
        <v>23</v>
      </c>
      <c r="B10" s="23">
        <f>B3/101506</f>
        <v>1.0291903926861465</v>
      </c>
      <c r="C10" s="28"/>
      <c r="D10" s="23">
        <f>D3/(101506/29)</f>
        <v>1.0299391168994936</v>
      </c>
    </row>
    <row r="11" spans="1:4" ht="8.25" customHeight="1" x14ac:dyDescent="0.35">
      <c r="B11" s="21"/>
    </row>
    <row r="12" spans="1:4" s="4" customFormat="1" ht="15" customHeight="1" x14ac:dyDescent="0.35">
      <c r="A12" s="7" t="s">
        <v>21</v>
      </c>
      <c r="B12" s="23">
        <f>B2+B5+B8</f>
        <v>1278273</v>
      </c>
      <c r="C12" s="28"/>
      <c r="D12" s="24">
        <v>44107</v>
      </c>
    </row>
    <row r="13" spans="1:4" ht="9.75" customHeight="1" x14ac:dyDescent="0.35">
      <c r="A13" s="10"/>
      <c r="B13" s="29"/>
    </row>
    <row r="14" spans="1:4" s="4" customFormat="1" ht="26.25" customHeight="1" x14ac:dyDescent="0.35">
      <c r="A14" s="11" t="s">
        <v>57</v>
      </c>
      <c r="B14" s="30">
        <v>-51378</v>
      </c>
      <c r="C14" s="28"/>
      <c r="D14" s="24">
        <v>-1773</v>
      </c>
    </row>
    <row r="15" spans="1:4" ht="7.5" customHeight="1" x14ac:dyDescent="0.35">
      <c r="A15" s="6"/>
      <c r="B15" s="21"/>
    </row>
    <row r="16" spans="1:4" ht="30" customHeight="1" x14ac:dyDescent="0.35">
      <c r="A16" s="11" t="s">
        <v>56</v>
      </c>
      <c r="B16" s="30">
        <v>-100232</v>
      </c>
      <c r="D16" s="24">
        <f>B16/29</f>
        <v>-3456.2758620689656</v>
      </c>
    </row>
    <row r="17" spans="1:5" ht="8.25" customHeight="1" x14ac:dyDescent="0.35">
      <c r="A17" s="6"/>
      <c r="B17" s="21"/>
    </row>
    <row r="18" spans="1:5" s="4" customFormat="1" x14ac:dyDescent="0.35">
      <c r="A18" s="11" t="s">
        <v>1</v>
      </c>
      <c r="B18" s="30">
        <v>-38650</v>
      </c>
      <c r="C18" s="28"/>
      <c r="D18" s="24">
        <f>B18/29</f>
        <v>-1332.7586206896551</v>
      </c>
    </row>
    <row r="19" spans="1:5" s="4" customFormat="1" ht="9" customHeight="1" x14ac:dyDescent="0.35">
      <c r="A19" s="6"/>
      <c r="B19" s="21"/>
      <c r="C19" s="28"/>
      <c r="D19" s="28"/>
    </row>
    <row r="20" spans="1:5" s="4" customFormat="1" x14ac:dyDescent="0.35">
      <c r="A20" s="11" t="s">
        <v>2</v>
      </c>
      <c r="B20" s="30">
        <v>-6551</v>
      </c>
      <c r="C20" s="28"/>
      <c r="D20" s="24">
        <v>-230</v>
      </c>
    </row>
    <row r="21" spans="1:5" s="4" customFormat="1" ht="8.25" customHeight="1" x14ac:dyDescent="0.35">
      <c r="A21" s="6"/>
      <c r="B21" s="21"/>
      <c r="C21" s="28"/>
      <c r="D21" s="28"/>
    </row>
    <row r="22" spans="1:5" s="4" customFormat="1" x14ac:dyDescent="0.35">
      <c r="A22" s="1" t="s">
        <v>3</v>
      </c>
      <c r="B22" s="31">
        <v>407968</v>
      </c>
      <c r="C22" s="28"/>
      <c r="D22" s="24">
        <f>B22/29</f>
        <v>14067.862068965518</v>
      </c>
    </row>
    <row r="23" spans="1:5" s="4" customFormat="1" ht="8.25" customHeight="1" x14ac:dyDescent="0.35">
      <c r="A23" s="6"/>
      <c r="B23" s="21"/>
      <c r="C23" s="28"/>
      <c r="D23" s="28"/>
    </row>
    <row r="24" spans="1:5" s="4" customFormat="1" x14ac:dyDescent="0.35">
      <c r="A24" s="1" t="s">
        <v>47</v>
      </c>
      <c r="B24" s="31">
        <v>399285</v>
      </c>
      <c r="C24" s="28"/>
      <c r="D24" s="24">
        <v>9262</v>
      </c>
      <c r="E24" s="20"/>
    </row>
    <row r="25" spans="1:5" s="4" customFormat="1" ht="9.75" customHeight="1" x14ac:dyDescent="0.35">
      <c r="A25" s="6"/>
      <c r="B25" s="21"/>
      <c r="C25" s="28"/>
      <c r="D25" s="28"/>
    </row>
    <row r="26" spans="1:5" x14ac:dyDescent="0.35">
      <c r="A26" s="11" t="s">
        <v>4</v>
      </c>
      <c r="B26" s="30">
        <v>306</v>
      </c>
      <c r="D26" s="24">
        <v>306</v>
      </c>
    </row>
    <row r="28" spans="1:5" s="4" customFormat="1" x14ac:dyDescent="0.35">
      <c r="A28" s="11" t="s">
        <v>50</v>
      </c>
      <c r="B28" s="30" t="s">
        <v>52</v>
      </c>
      <c r="C28" s="28"/>
      <c r="D28" s="28"/>
    </row>
    <row r="29" spans="1:5" s="4" customFormat="1" x14ac:dyDescent="0.35">
      <c r="A29" s="11" t="s">
        <v>51</v>
      </c>
      <c r="B29" s="30" t="s">
        <v>52</v>
      </c>
      <c r="C29" s="28"/>
      <c r="D29" s="28"/>
    </row>
    <row r="31" spans="1:5" x14ac:dyDescent="0.35">
      <c r="A31" s="6" t="s">
        <v>46</v>
      </c>
      <c r="B31" s="21" t="s">
        <v>5</v>
      </c>
      <c r="D31" s="28" t="s">
        <v>45</v>
      </c>
    </row>
    <row r="32" spans="1:5" s="5" customFormat="1" x14ac:dyDescent="0.35">
      <c r="A32" s="11" t="s">
        <v>25</v>
      </c>
      <c r="B32" s="23">
        <f>B2</f>
        <v>210550</v>
      </c>
      <c r="C32" s="32"/>
      <c r="D32" s="24">
        <f>D2</f>
        <v>7265</v>
      </c>
    </row>
    <row r="33" spans="1:4" s="3" customFormat="1" x14ac:dyDescent="0.35">
      <c r="A33" s="12" t="s">
        <v>19</v>
      </c>
      <c r="B33" s="25">
        <f>B3</f>
        <v>104469</v>
      </c>
      <c r="C33" s="26"/>
      <c r="D33" s="33">
        <f>D3</f>
        <v>3605</v>
      </c>
    </row>
    <row r="34" spans="1:4" ht="7.5" customHeight="1" x14ac:dyDescent="0.35">
      <c r="A34" s="6"/>
    </row>
    <row r="35" spans="1:4" x14ac:dyDescent="0.35">
      <c r="A35" s="11" t="s">
        <v>26</v>
      </c>
      <c r="B35" s="35">
        <f>B5</f>
        <v>1183022</v>
      </c>
      <c r="D35" s="24">
        <f>D5</f>
        <v>40820</v>
      </c>
    </row>
    <row r="36" spans="1:4" s="3" customFormat="1" x14ac:dyDescent="0.35">
      <c r="A36" s="12" t="s">
        <v>24</v>
      </c>
      <c r="B36" s="25">
        <f>B6</f>
        <v>1096888</v>
      </c>
      <c r="C36" s="26"/>
      <c r="D36" s="33">
        <f>D6</f>
        <v>37848</v>
      </c>
    </row>
    <row r="37" spans="1:4" ht="9" customHeight="1" x14ac:dyDescent="0.35"/>
    <row r="38" spans="1:4" x14ac:dyDescent="0.35">
      <c r="A38" s="11" t="s">
        <v>20</v>
      </c>
      <c r="B38" s="30">
        <f>B8</f>
        <v>-115299</v>
      </c>
      <c r="D38" s="24">
        <f>D8</f>
        <v>-3978</v>
      </c>
    </row>
    <row r="39" spans="1:4" ht="11.25" customHeight="1" x14ac:dyDescent="0.35">
      <c r="B39" s="21"/>
    </row>
    <row r="40" spans="1:4" x14ac:dyDescent="0.35">
      <c r="A40" s="11" t="s">
        <v>22</v>
      </c>
      <c r="B40" s="30">
        <f>B10</f>
        <v>1.0291903926861465</v>
      </c>
      <c r="D40" s="30">
        <f>D10</f>
        <v>1.0299391168994936</v>
      </c>
    </row>
    <row r="41" spans="1:4" ht="10.5" customHeight="1" x14ac:dyDescent="0.35">
      <c r="B41" s="21"/>
    </row>
    <row r="42" spans="1:4" x14ac:dyDescent="0.35">
      <c r="A42" s="11" t="s">
        <v>6</v>
      </c>
      <c r="B42" s="30">
        <f>B12</f>
        <v>1278273</v>
      </c>
      <c r="D42" s="24">
        <f>D12</f>
        <v>44107</v>
      </c>
    </row>
    <row r="43" spans="1:4" ht="21" customHeight="1" x14ac:dyDescent="0.35"/>
    <row r="44" spans="1:4" x14ac:dyDescent="0.35">
      <c r="A44" s="11" t="s">
        <v>7</v>
      </c>
      <c r="B44" s="30">
        <f>B14</f>
        <v>-51378</v>
      </c>
      <c r="D44" s="24">
        <f>D14</f>
        <v>-1773</v>
      </c>
    </row>
    <row r="45" spans="1:4" ht="7.5" customHeight="1" x14ac:dyDescent="0.35"/>
    <row r="46" spans="1:4" ht="21.5" customHeight="1" x14ac:dyDescent="0.35">
      <c r="A46" s="11" t="s">
        <v>42</v>
      </c>
      <c r="B46" s="30">
        <f>B16</f>
        <v>-100232</v>
      </c>
      <c r="D46" s="24">
        <f>D16</f>
        <v>-3456.2758620689656</v>
      </c>
    </row>
    <row r="47" spans="1:4" ht="7.5" customHeight="1" x14ac:dyDescent="0.35"/>
    <row r="48" spans="1:4" ht="29" x14ac:dyDescent="0.35">
      <c r="A48" s="36" t="s">
        <v>8</v>
      </c>
      <c r="B48" s="30">
        <f>B18</f>
        <v>-38650</v>
      </c>
      <c r="D48" s="24">
        <f>D18</f>
        <v>-1332.7586206896551</v>
      </c>
    </row>
    <row r="49" spans="1:4" ht="7.5" customHeight="1" x14ac:dyDescent="0.35"/>
    <row r="50" spans="1:4" x14ac:dyDescent="0.35">
      <c r="A50" s="11" t="s">
        <v>9</v>
      </c>
      <c r="B50" s="30">
        <f>B20</f>
        <v>-6551</v>
      </c>
      <c r="D50" s="24">
        <f>D20</f>
        <v>-230</v>
      </c>
    </row>
    <row r="51" spans="1:4" ht="9.75" customHeight="1" x14ac:dyDescent="0.35"/>
    <row r="52" spans="1:4" x14ac:dyDescent="0.35">
      <c r="A52" s="11" t="s">
        <v>10</v>
      </c>
      <c r="B52" s="30">
        <f>B22</f>
        <v>407968</v>
      </c>
      <c r="D52" s="24">
        <f>D22</f>
        <v>14067.862068965518</v>
      </c>
    </row>
    <row r="53" spans="1:4" ht="8.25" customHeight="1" x14ac:dyDescent="0.35"/>
    <row r="54" spans="1:4" x14ac:dyDescent="0.35">
      <c r="A54" s="11" t="s">
        <v>11</v>
      </c>
      <c r="B54" s="30">
        <f>B24</f>
        <v>399285</v>
      </c>
      <c r="D54" s="24">
        <f>D24</f>
        <v>9262</v>
      </c>
    </row>
    <row r="55" spans="1:4" ht="7.5" customHeight="1" x14ac:dyDescent="0.35"/>
    <row r="56" spans="1:4" x14ac:dyDescent="0.35">
      <c r="A56" s="11" t="s">
        <v>12</v>
      </c>
      <c r="B56" s="30">
        <f>B26</f>
        <v>306</v>
      </c>
      <c r="D56" s="24">
        <f>B56</f>
        <v>306</v>
      </c>
    </row>
    <row r="58" spans="1:4" x14ac:dyDescent="0.35">
      <c r="A58" s="11" t="s">
        <v>53</v>
      </c>
      <c r="B58" s="30" t="s">
        <v>55</v>
      </c>
    </row>
    <row r="59" spans="1:4" x14ac:dyDescent="0.35">
      <c r="A59" s="11" t="s">
        <v>54</v>
      </c>
      <c r="B59" s="30" t="s">
        <v>55</v>
      </c>
    </row>
  </sheetData>
  <printOptions horizontalCentered="1" verticalCentered="1"/>
  <pageMargins left="0.82677165354330717" right="0.23622047244094491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3" sqref="A3"/>
    </sheetView>
  </sheetViews>
  <sheetFormatPr defaultColWidth="9.1796875" defaultRowHeight="14.5" x14ac:dyDescent="0.35"/>
  <cols>
    <col min="1" max="1" width="73.26953125" style="14" customWidth="1"/>
    <col min="2" max="2" width="10.453125" style="14" bestFit="1" customWidth="1"/>
    <col min="3" max="3" width="6.26953125" style="13" customWidth="1"/>
    <col min="4" max="4" width="13.1796875" style="13" customWidth="1"/>
    <col min="5" max="16384" width="9.1796875" style="13"/>
  </cols>
  <sheetData>
    <row r="1" spans="1:4" x14ac:dyDescent="0.35">
      <c r="A1" s="15" t="s">
        <v>43</v>
      </c>
    </row>
    <row r="2" spans="1:4" x14ac:dyDescent="0.35">
      <c r="B2" s="14" t="s">
        <v>48</v>
      </c>
      <c r="D2" s="13" t="s">
        <v>49</v>
      </c>
    </row>
    <row r="3" spans="1:4" x14ac:dyDescent="0.35">
      <c r="A3" s="16" t="s">
        <v>27</v>
      </c>
      <c r="B3" s="16">
        <v>-378953</v>
      </c>
      <c r="D3" s="16">
        <v>-13076</v>
      </c>
    </row>
    <row r="4" spans="1:4" x14ac:dyDescent="0.35">
      <c r="D4" s="14"/>
    </row>
    <row r="5" spans="1:4" x14ac:dyDescent="0.35">
      <c r="A5" s="16" t="s">
        <v>28</v>
      </c>
      <c r="B5" s="16">
        <v>428787</v>
      </c>
      <c r="D5" s="16">
        <v>14795</v>
      </c>
    </row>
    <row r="6" spans="1:4" x14ac:dyDescent="0.35">
      <c r="D6" s="14"/>
    </row>
    <row r="7" spans="1:4" x14ac:dyDescent="0.35">
      <c r="A7" s="16" t="s">
        <v>29</v>
      </c>
      <c r="B7" s="16">
        <v>-686621</v>
      </c>
      <c r="D7" s="16">
        <v>-23692</v>
      </c>
    </row>
    <row r="8" spans="1:4" x14ac:dyDescent="0.35">
      <c r="D8" s="14"/>
    </row>
    <row r="9" spans="1:4" x14ac:dyDescent="0.35">
      <c r="A9" s="16" t="s">
        <v>30</v>
      </c>
      <c r="B9" s="16">
        <v>-43022</v>
      </c>
      <c r="D9" s="16">
        <v>-1484</v>
      </c>
    </row>
    <row r="10" spans="1:4" x14ac:dyDescent="0.35">
      <c r="D10" s="14"/>
    </row>
    <row r="11" spans="1:4" x14ac:dyDescent="0.35">
      <c r="A11" s="17" t="s">
        <v>33</v>
      </c>
      <c r="B11" s="17">
        <f>SUM(B3:B9)</f>
        <v>-679809</v>
      </c>
      <c r="D11" s="17">
        <f>SUM(D3:D9)</f>
        <v>-23457</v>
      </c>
    </row>
    <row r="12" spans="1:4" x14ac:dyDescent="0.35">
      <c r="D12" s="14"/>
    </row>
    <row r="13" spans="1:4" x14ac:dyDescent="0.35">
      <c r="A13" s="16" t="s">
        <v>31</v>
      </c>
      <c r="B13" s="16">
        <v>784278</v>
      </c>
      <c r="D13" s="16">
        <v>27061</v>
      </c>
    </row>
    <row r="14" spans="1:4" s="19" customFormat="1" x14ac:dyDescent="0.35">
      <c r="A14" s="18"/>
      <c r="B14" s="18"/>
      <c r="D14" s="18"/>
    </row>
    <row r="15" spans="1:4" x14ac:dyDescent="0.35">
      <c r="A15" s="16" t="s">
        <v>32</v>
      </c>
      <c r="B15" s="16">
        <f>B11+B13</f>
        <v>104469</v>
      </c>
      <c r="D15" s="16">
        <f>D11+D13+1</f>
        <v>3605</v>
      </c>
    </row>
    <row r="16" spans="1:4" x14ac:dyDescent="0.35">
      <c r="D16" s="14"/>
    </row>
    <row r="17" spans="1:4" x14ac:dyDescent="0.35">
      <c r="D17" s="14"/>
    </row>
    <row r="18" spans="1:4" x14ac:dyDescent="0.35">
      <c r="A18" s="15" t="s">
        <v>34</v>
      </c>
      <c r="D18" s="14"/>
    </row>
    <row r="19" spans="1:4" x14ac:dyDescent="0.35">
      <c r="D19" s="14"/>
    </row>
    <row r="20" spans="1:4" x14ac:dyDescent="0.35">
      <c r="A20" s="16" t="s">
        <v>35</v>
      </c>
      <c r="B20" s="16">
        <f>B3</f>
        <v>-378953</v>
      </c>
      <c r="D20" s="16">
        <f>D3</f>
        <v>-13076</v>
      </c>
    </row>
    <row r="21" spans="1:4" x14ac:dyDescent="0.35">
      <c r="D21" s="14"/>
    </row>
    <row r="22" spans="1:4" x14ac:dyDescent="0.35">
      <c r="A22" s="16" t="s">
        <v>36</v>
      </c>
      <c r="B22" s="16">
        <f>B5</f>
        <v>428787</v>
      </c>
      <c r="D22" s="16">
        <f>D5</f>
        <v>14795</v>
      </c>
    </row>
    <row r="23" spans="1:4" x14ac:dyDescent="0.35">
      <c r="D23" s="14"/>
    </row>
    <row r="24" spans="1:4" x14ac:dyDescent="0.35">
      <c r="A24" s="16" t="s">
        <v>37</v>
      </c>
      <c r="B24" s="16">
        <f>B7</f>
        <v>-686621</v>
      </c>
      <c r="D24" s="16">
        <f>D7</f>
        <v>-23692</v>
      </c>
    </row>
    <row r="25" spans="1:4" x14ac:dyDescent="0.35">
      <c r="D25" s="14"/>
    </row>
    <row r="26" spans="1:4" x14ac:dyDescent="0.35">
      <c r="A26" s="16" t="s">
        <v>38</v>
      </c>
      <c r="B26" s="16">
        <f>B9</f>
        <v>-43022</v>
      </c>
      <c r="D26" s="16">
        <f>D9</f>
        <v>-1484</v>
      </c>
    </row>
    <row r="27" spans="1:4" x14ac:dyDescent="0.35">
      <c r="D27" s="14"/>
    </row>
    <row r="28" spans="1:4" x14ac:dyDescent="0.35">
      <c r="A28" s="17" t="s">
        <v>39</v>
      </c>
      <c r="B28" s="17">
        <f>SUM(B20:B26)</f>
        <v>-679809</v>
      </c>
      <c r="D28" s="17">
        <f>SUM(D20:D26)</f>
        <v>-23457</v>
      </c>
    </row>
    <row r="29" spans="1:4" x14ac:dyDescent="0.35">
      <c r="D29" s="14"/>
    </row>
    <row r="30" spans="1:4" x14ac:dyDescent="0.35">
      <c r="A30" s="16" t="s">
        <v>40</v>
      </c>
      <c r="B30" s="16">
        <f>B13</f>
        <v>784278</v>
      </c>
      <c r="D30" s="16">
        <f>D13</f>
        <v>27061</v>
      </c>
    </row>
    <row r="31" spans="1:4" x14ac:dyDescent="0.35">
      <c r="A31" s="18"/>
      <c r="B31" s="18"/>
      <c r="D31" s="18"/>
    </row>
    <row r="32" spans="1:4" x14ac:dyDescent="0.35">
      <c r="A32" s="16" t="s">
        <v>41</v>
      </c>
      <c r="B32" s="16">
        <f>B28+B30</f>
        <v>104469</v>
      </c>
      <c r="D32" s="16">
        <f>D28+D30+1</f>
        <v>3605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 публикации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Беликов Алексей Валерьевич</dc:creator>
  <cp:lastModifiedBy>Белявцева Ирина Ивановна</cp:lastModifiedBy>
  <cp:lastPrinted>2019-04-16T10:30:03Z</cp:lastPrinted>
  <dcterms:created xsi:type="dcterms:W3CDTF">2019-04-10T11:04:49Z</dcterms:created>
  <dcterms:modified xsi:type="dcterms:W3CDTF">2020-04-06T06:59:47Z</dcterms:modified>
</cp:coreProperties>
</file>